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Sheet1" sheetId="1" r:id="rId1"/>
    <sheet name="Sheet2" sheetId="2" r:id="rId2"/>
  </sheets>
  <definedNames>
    <definedName name="_xlnm.Print_Area" localSheetId="0">'Sheet1'!$A$1:$N$13</definedName>
  </definedNames>
  <calcPr fullCalcOnLoad="1"/>
</workbook>
</file>

<file path=xl/sharedStrings.xml><?xml version="1.0" encoding="utf-8"?>
<sst xmlns="http://schemas.openxmlformats.org/spreadsheetml/2006/main" count="60" uniqueCount="28">
  <si>
    <t>区（市）</t>
  </si>
  <si>
    <t>专利申请</t>
  </si>
  <si>
    <t>专利授权</t>
  </si>
  <si>
    <t>有效发明专利</t>
  </si>
  <si>
    <t>PCT</t>
  </si>
  <si>
    <t>申请总量（件）</t>
  </si>
  <si>
    <t>其中：发明专利申请</t>
  </si>
  <si>
    <t>授权总量 （件）</t>
  </si>
  <si>
    <t>其中：发明专利授权</t>
  </si>
  <si>
    <t>累计总量（件）</t>
  </si>
  <si>
    <t>比去年底净增长（件）</t>
  </si>
  <si>
    <t>年指导目标（件）</t>
  </si>
  <si>
    <t>PCT国际专利申请量（件）</t>
  </si>
  <si>
    <t>指导目标（件）</t>
  </si>
  <si>
    <t>申请量 （件）</t>
  </si>
  <si>
    <t>完成目标 （%）</t>
  </si>
  <si>
    <t>授权量 （件）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</si>
  <si>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</si>
  <si>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</si>
  <si>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</si>
  <si>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</si>
  <si>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</si>
  <si>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</si>
  <si>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</si>
  <si>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</si>
  <si>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 xml:space="preserve"> </t>
  </si>
  <si>
    <t>2020年1-11月各区（市）专利创造目标情况表</t>
  </si>
  <si>
    <t>2019年底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</si>
</sst>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"/>
    <numFmt numFmtId="178" formatCode="0.00_ "/>
    <numFmt numFmtId="179" formatCode="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C00000"/>
      <name val="宋体"/>
      <family val="0"/>
    </font>
    <font>
      <sz val="11"/>
      <color rgb="FFFF00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>
      <alignment vertical="center"/>
      <protection/>
    </xf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31" fillId="0" borderId="0" xfId="40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11" xfId="40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6" fillId="0" borderId="10" xfId="40" applyFont="1" applyBorder="1" applyAlignment="1">
      <alignment horizontal="center" vertical="center" wrapText="1"/>
      <protection/>
    </xf>
    <xf numFmtId="177" fontId="6" fillId="0" borderId="10" xfId="40" applyNumberFormat="1" applyFont="1" applyBorder="1" applyAlignment="1">
      <alignment horizontal="center" vertical="center" wrapText="1"/>
      <protection/>
    </xf>
    <xf numFmtId="0" fontId="6" fillId="0" borderId="12" xfId="40" applyNumberFormat="1" applyFont="1" applyFill="1" applyBorder="1" applyAlignment="1">
      <alignment horizontal="center" vertical="center" wrapText="1"/>
      <protection/>
    </xf>
    <xf numFmtId="0" fontId="6" fillId="0" borderId="13" xfId="40" applyNumberFormat="1" applyFont="1" applyFill="1" applyBorder="1" applyAlignment="1">
      <alignment horizontal="center" vertical="center" wrapText="1"/>
      <protection/>
    </xf>
    <xf numFmtId="0" fontId="32" fillId="0" borderId="10" xfId="0" applyNumberFormat="1" applyFont="1" applyBorder="1" applyAlignment="1">
      <alignment horizontal="center" vertical="center"/>
    </xf>
    <xf numFmtId="179" fontId="32" fillId="0" borderId="10" xfId="0" applyNumberFormat="1" applyFont="1" applyBorder="1" applyAlignment="1">
      <alignment horizontal="center" vertical="center"/>
    </xf>
    <xf numFmtId="179" fontId="33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6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="110" zoomScaleNormal="110" zoomScaleSheetLayoutView="100" zoomScalePageLayoutView="0" workbookViewId="0" topLeftCell="A1">
      <selection activeCell="A1" sqref="A1:N12"/>
    </sheetView>
  </sheetViews>
  <sheetFormatPr defaultColWidth="9.00390625" defaultRowHeight="14.25"/>
  <cols>
    <col min="1" max="14" width="8.625" style="0" customWidth="1"/>
  </cols>
  <sheetData>
    <row r="1" spans="1:14" ht="84.75" customHeight="1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" customHeight="1">
      <c r="A2" s="26" t="s">
        <v>0</v>
      </c>
      <c r="B2" s="23" t="s">
        <v>1</v>
      </c>
      <c r="C2" s="23"/>
      <c r="D2" s="23"/>
      <c r="E2" s="23"/>
      <c r="F2" s="23" t="s">
        <v>2</v>
      </c>
      <c r="G2" s="23"/>
      <c r="H2" s="23"/>
      <c r="I2" s="23"/>
      <c r="J2" s="23" t="s">
        <v>3</v>
      </c>
      <c r="K2" s="23"/>
      <c r="L2" s="23"/>
      <c r="M2" s="23" t="s">
        <v>4</v>
      </c>
      <c r="N2" s="23"/>
    </row>
    <row r="3" spans="1:14" ht="30" customHeight="1">
      <c r="A3" s="26"/>
      <c r="B3" s="23" t="s">
        <v>5</v>
      </c>
      <c r="C3" s="23" t="s">
        <v>6</v>
      </c>
      <c r="D3" s="23"/>
      <c r="E3" s="23"/>
      <c r="F3" s="23" t="s">
        <v>7</v>
      </c>
      <c r="G3" s="23" t="s">
        <v>8</v>
      </c>
      <c r="H3" s="23"/>
      <c r="I3" s="23"/>
      <c r="J3" s="23" t="s">
        <v>9</v>
      </c>
      <c r="K3" s="23" t="s">
        <v>10</v>
      </c>
      <c r="L3" s="23" t="s">
        <v>11</v>
      </c>
      <c r="M3" s="23" t="s">
        <v>12</v>
      </c>
      <c r="N3" s="23" t="s">
        <v>11</v>
      </c>
    </row>
    <row r="4" spans="1:14" ht="30" customHeight="1">
      <c r="A4" s="26"/>
      <c r="B4" s="23"/>
      <c r="C4" s="1" t="s">
        <v>13</v>
      </c>
      <c r="D4" s="1" t="s">
        <v>14</v>
      </c>
      <c r="E4" s="1" t="s">
        <v>15</v>
      </c>
      <c r="F4" s="23"/>
      <c r="G4" s="1" t="s">
        <v>13</v>
      </c>
      <c r="H4" s="1" t="s">
        <v>16</v>
      </c>
      <c r="I4" s="1" t="s">
        <v>15</v>
      </c>
      <c r="J4" s="23"/>
      <c r="K4" s="23"/>
      <c r="L4" s="23"/>
      <c r="M4" s="23"/>
      <c r="N4" s="23"/>
    </row>
    <row r="5" spans="1:14" ht="30" customHeight="1">
      <c r="A5" s="13" t="s">
        <v>17</v>
      </c>
      <c r="B5" s="13">
        <v>2921</v>
      </c>
      <c r="C5" s="17">
        <v>430</v>
      </c>
      <c r="D5" s="13">
        <v>397</v>
      </c>
      <c r="E5" s="14">
        <f>D5/C5</f>
        <v>0.9232558139534883</v>
      </c>
      <c r="F5" s="13">
        <v>2150</v>
      </c>
      <c r="G5" s="18">
        <v>80</v>
      </c>
      <c r="H5" s="13">
        <v>85</v>
      </c>
      <c r="I5" s="14">
        <f>H5/G5</f>
        <v>1.0625</v>
      </c>
      <c r="J5" s="2">
        <v>480</v>
      </c>
      <c r="K5" s="2">
        <f>J5-423</f>
        <v>57</v>
      </c>
      <c r="L5" s="19">
        <v>485</v>
      </c>
      <c r="M5" s="21">
        <v>2</v>
      </c>
      <c r="N5" s="20">
        <v>3</v>
      </c>
    </row>
    <row r="6" spans="1:17" s="10" customFormat="1" ht="30" customHeight="1">
      <c r="A6" s="13" t="s">
        <v>18</v>
      </c>
      <c r="B6" s="13">
        <v>1157</v>
      </c>
      <c r="C6" s="17">
        <v>205</v>
      </c>
      <c r="D6" s="13">
        <v>189</v>
      </c>
      <c r="E6" s="14">
        <f aca="true" t="shared" si="0" ref="E6:E12">D6/C6</f>
        <v>0.9219512195121952</v>
      </c>
      <c r="F6" s="2">
        <v>833</v>
      </c>
      <c r="G6" s="18">
        <v>20</v>
      </c>
      <c r="H6" s="13">
        <v>39</v>
      </c>
      <c r="I6" s="14">
        <f aca="true" t="shared" si="1" ref="I6:I12">H6/G6</f>
        <v>1.95</v>
      </c>
      <c r="J6" s="15">
        <v>355</v>
      </c>
      <c r="K6" s="15">
        <f>J6-216</f>
        <v>139</v>
      </c>
      <c r="L6" s="18">
        <v>235</v>
      </c>
      <c r="M6" s="21">
        <v>1</v>
      </c>
      <c r="N6" s="20">
        <v>1</v>
      </c>
      <c r="O6" s="7"/>
      <c r="P6" s="9"/>
      <c r="Q6" s="9"/>
    </row>
    <row r="7" spans="1:15" ht="30" customHeight="1">
      <c r="A7" s="13" t="s">
        <v>19</v>
      </c>
      <c r="B7" s="13">
        <v>1954</v>
      </c>
      <c r="C7" s="17">
        <v>425</v>
      </c>
      <c r="D7" s="13">
        <v>536</v>
      </c>
      <c r="E7" s="14">
        <f t="shared" si="0"/>
        <v>1.2611764705882353</v>
      </c>
      <c r="F7" s="2">
        <v>1155</v>
      </c>
      <c r="G7" s="18">
        <v>45</v>
      </c>
      <c r="H7" s="13">
        <v>49</v>
      </c>
      <c r="I7" s="14">
        <f t="shared" si="1"/>
        <v>1.0888888888888888</v>
      </c>
      <c r="J7" s="2">
        <v>258</v>
      </c>
      <c r="K7" s="2">
        <f>J7-252</f>
        <v>6</v>
      </c>
      <c r="L7" s="18">
        <v>285</v>
      </c>
      <c r="M7" s="21">
        <v>25</v>
      </c>
      <c r="N7" s="20">
        <v>3</v>
      </c>
      <c r="O7" s="3"/>
    </row>
    <row r="8" spans="1:17" ht="30" customHeight="1">
      <c r="A8" s="13" t="s">
        <v>20</v>
      </c>
      <c r="B8" s="13">
        <v>701</v>
      </c>
      <c r="C8" s="17">
        <v>150</v>
      </c>
      <c r="D8" s="13">
        <v>72</v>
      </c>
      <c r="E8" s="14">
        <f t="shared" si="0"/>
        <v>0.48</v>
      </c>
      <c r="F8" s="2">
        <v>550</v>
      </c>
      <c r="G8" s="18">
        <v>30</v>
      </c>
      <c r="H8" s="13">
        <v>12</v>
      </c>
      <c r="I8" s="14">
        <f t="shared" si="1"/>
        <v>0.4</v>
      </c>
      <c r="J8" s="2">
        <v>115</v>
      </c>
      <c r="K8" s="2">
        <f>J8-117</f>
        <v>-2</v>
      </c>
      <c r="L8" s="18">
        <v>140</v>
      </c>
      <c r="M8" s="21">
        <v>1</v>
      </c>
      <c r="N8" s="20">
        <v>1</v>
      </c>
      <c r="O8" s="3"/>
      <c r="P8" s="5"/>
      <c r="Q8" s="4"/>
    </row>
    <row r="9" spans="1:17" ht="30" customHeight="1">
      <c r="A9" s="13" t="s">
        <v>21</v>
      </c>
      <c r="B9" s="13">
        <v>539</v>
      </c>
      <c r="C9" s="17">
        <v>145</v>
      </c>
      <c r="D9" s="13">
        <v>134</v>
      </c>
      <c r="E9" s="14">
        <f t="shared" si="0"/>
        <v>0.9241379310344827</v>
      </c>
      <c r="F9" s="2">
        <v>351</v>
      </c>
      <c r="G9" s="18">
        <v>20</v>
      </c>
      <c r="H9" s="13">
        <v>63</v>
      </c>
      <c r="I9" s="14">
        <f t="shared" si="1"/>
        <v>3.15</v>
      </c>
      <c r="J9" s="2">
        <v>281</v>
      </c>
      <c r="K9" s="2">
        <f>J9-88</f>
        <v>193</v>
      </c>
      <c r="L9" s="18">
        <v>105</v>
      </c>
      <c r="M9" s="21">
        <v>2</v>
      </c>
      <c r="N9" s="20">
        <v>1</v>
      </c>
      <c r="O9" s="3"/>
      <c r="P9" s="6"/>
      <c r="Q9" s="4"/>
    </row>
    <row r="10" spans="1:17" ht="30" customHeight="1">
      <c r="A10" s="13" t="s">
        <v>22</v>
      </c>
      <c r="B10" s="13">
        <v>465</v>
      </c>
      <c r="C10" s="17">
        <v>135</v>
      </c>
      <c r="D10" s="13">
        <v>134</v>
      </c>
      <c r="E10" s="14">
        <f t="shared" si="0"/>
        <v>0.9925925925925926</v>
      </c>
      <c r="F10" s="2">
        <v>239</v>
      </c>
      <c r="G10" s="18">
        <v>15</v>
      </c>
      <c r="H10" s="13">
        <v>15</v>
      </c>
      <c r="I10" s="14">
        <f t="shared" si="1"/>
        <v>1</v>
      </c>
      <c r="J10" s="2">
        <v>280</v>
      </c>
      <c r="K10" s="2">
        <f>J10-55</f>
        <v>225</v>
      </c>
      <c r="L10" s="18">
        <v>65</v>
      </c>
      <c r="M10" s="21">
        <v>0</v>
      </c>
      <c r="N10" s="20">
        <v>1</v>
      </c>
      <c r="O10" s="3"/>
      <c r="P10" s="6"/>
      <c r="Q10" s="4"/>
    </row>
    <row r="11" spans="1:17" s="10" customFormat="1" ht="30" customHeight="1">
      <c r="A11" s="13" t="s">
        <v>23</v>
      </c>
      <c r="B11" s="13">
        <v>501</v>
      </c>
      <c r="C11" s="17">
        <v>260</v>
      </c>
      <c r="D11" s="13">
        <v>157</v>
      </c>
      <c r="E11" s="14">
        <f>D11/C11</f>
        <v>0.6038461538461538</v>
      </c>
      <c r="F11" s="2">
        <v>409</v>
      </c>
      <c r="G11" s="18">
        <v>40</v>
      </c>
      <c r="H11" s="13">
        <v>31</v>
      </c>
      <c r="I11" s="14">
        <f>H11/G11</f>
        <v>0.775</v>
      </c>
      <c r="J11" s="16">
        <v>305</v>
      </c>
      <c r="K11" s="16">
        <f>J11-202</f>
        <v>103</v>
      </c>
      <c r="L11" s="18">
        <v>235</v>
      </c>
      <c r="M11" s="22">
        <v>6</v>
      </c>
      <c r="N11" s="20">
        <v>1</v>
      </c>
      <c r="O11" s="7"/>
      <c r="P11" s="8"/>
      <c r="Q11" s="9"/>
    </row>
    <row r="12" spans="1:17" ht="30" customHeight="1">
      <c r="A12" s="13" t="s">
        <v>24</v>
      </c>
      <c r="B12" s="13">
        <f>SUM(B5:B11)</f>
        <v>8238</v>
      </c>
      <c r="C12" s="17">
        <f>SUM(C5:C11)</f>
        <v>1750</v>
      </c>
      <c r="D12" s="13">
        <f>SUM(D5:D11)</f>
        <v>1619</v>
      </c>
      <c r="E12" s="14">
        <f t="shared" si="0"/>
        <v>0.9251428571428572</v>
      </c>
      <c r="F12" s="2">
        <f>SUM(F5:F11)</f>
        <v>5687</v>
      </c>
      <c r="G12" s="18">
        <f>SUM(G5:G11)</f>
        <v>250</v>
      </c>
      <c r="H12" s="13">
        <f>SUM(H5:H11)</f>
        <v>294</v>
      </c>
      <c r="I12" s="14">
        <f t="shared" si="1"/>
        <v>1.176</v>
      </c>
      <c r="J12" s="2">
        <f>SUM(J5:J11)</f>
        <v>2074</v>
      </c>
      <c r="K12" s="2">
        <f>SUM(K5:K11)</f>
        <v>721</v>
      </c>
      <c r="L12" s="18">
        <f>SUM(L5:L11)</f>
        <v>1550</v>
      </c>
      <c r="M12" s="22">
        <f>SUM(M5:M11)</f>
        <v>37</v>
      </c>
      <c r="N12" s="20">
        <f>SUM(N5:N11)</f>
        <v>11</v>
      </c>
      <c r="O12" s="3"/>
      <c r="P12" s="6"/>
      <c r="Q12" s="4"/>
    </row>
    <row r="13" spans="1:17" ht="30" customHeight="1">
      <c r="A13" s="11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6"/>
      <c r="Q13" s="4"/>
    </row>
    <row r="14" spans="16:17" ht="14.25">
      <c r="P14" s="6"/>
      <c r="Q14" s="4"/>
    </row>
    <row r="15" spans="16:17" ht="14.25">
      <c r="P15" s="4"/>
      <c r="Q15" s="4"/>
    </row>
  </sheetData>
  <sheetProtection/>
  <mergeCells count="15">
    <mergeCell ref="A2:A4"/>
    <mergeCell ref="B3:B4"/>
    <mergeCell ref="F3:F4"/>
    <mergeCell ref="J3:J4"/>
    <mergeCell ref="K3:K4"/>
    <mergeCell ref="L3:L4"/>
    <mergeCell ref="M3:M4"/>
    <mergeCell ref="N3:N4"/>
    <mergeCell ref="A1:N1"/>
    <mergeCell ref="B2:E2"/>
    <mergeCell ref="F2:I2"/>
    <mergeCell ref="J2:L2"/>
    <mergeCell ref="M2:N2"/>
    <mergeCell ref="C3:E3"/>
    <mergeCell ref="G3:I3"/>
  </mergeCells>
  <printOptions horizontalCentered="1"/>
  <pageMargins left="0.7868055555555555" right="0.7868055555555555" top="0.9840277777777777" bottom="0.5902777777777778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3" max="13" width="11.25390625" style="0" bestFit="1" customWidth="1"/>
  </cols>
  <sheetData>
    <row r="1" spans="1:16" ht="31.5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4.25">
      <c r="A2" s="26" t="s">
        <v>0</v>
      </c>
      <c r="B2" s="23" t="s">
        <v>1</v>
      </c>
      <c r="C2" s="23"/>
      <c r="D2" s="23"/>
      <c r="E2" s="23"/>
      <c r="F2" s="23" t="s">
        <v>2</v>
      </c>
      <c r="G2" s="23"/>
      <c r="H2" s="23"/>
      <c r="I2" s="23"/>
      <c r="J2" s="23" t="s">
        <v>3</v>
      </c>
      <c r="K2" s="23"/>
      <c r="L2" s="23"/>
      <c r="M2" s="23"/>
      <c r="N2" s="23"/>
      <c r="O2" s="23" t="s">
        <v>4</v>
      </c>
      <c r="P2" s="23"/>
    </row>
    <row r="3" spans="1:16" ht="14.25">
      <c r="A3" s="26"/>
      <c r="B3" s="23" t="s">
        <v>5</v>
      </c>
      <c r="C3" s="23" t="s">
        <v>6</v>
      </c>
      <c r="D3" s="23"/>
      <c r="E3" s="23"/>
      <c r="F3" s="23" t="s">
        <v>7</v>
      </c>
      <c r="G3" s="23" t="s">
        <v>8</v>
      </c>
      <c r="H3" s="23"/>
      <c r="I3" s="23"/>
      <c r="J3" s="23" t="s">
        <v>9</v>
      </c>
      <c r="K3" s="23" t="s">
        <v>10</v>
      </c>
      <c r="L3" s="1"/>
      <c r="M3" s="1"/>
      <c r="N3" s="23" t="s">
        <v>11</v>
      </c>
      <c r="O3" s="23" t="s">
        <v>12</v>
      </c>
      <c r="P3" s="23" t="s">
        <v>11</v>
      </c>
    </row>
    <row r="4" spans="1:16" ht="24">
      <c r="A4" s="26"/>
      <c r="B4" s="23"/>
      <c r="C4" s="1" t="s">
        <v>13</v>
      </c>
      <c r="D4" s="1" t="s">
        <v>14</v>
      </c>
      <c r="E4" s="1" t="s">
        <v>15</v>
      </c>
      <c r="F4" s="23"/>
      <c r="G4" s="1" t="s">
        <v>13</v>
      </c>
      <c r="H4" s="1" t="s">
        <v>16</v>
      </c>
      <c r="I4" s="1" t="s">
        <v>15</v>
      </c>
      <c r="J4" s="23"/>
      <c r="K4" s="23"/>
      <c r="L4" s="1" t="s">
        <v>27</v>
      </c>
      <c r="M4" s="1"/>
      <c r="N4" s="23"/>
      <c r="O4" s="23"/>
      <c r="P4" s="23"/>
    </row>
    <row r="5" spans="1:16" ht="14.25">
      <c r="A5" s="13" t="s">
        <v>17</v>
      </c>
      <c r="B5" s="13">
        <v>2921</v>
      </c>
      <c r="C5" s="17">
        <v>430</v>
      </c>
      <c r="D5" s="13">
        <v>397</v>
      </c>
      <c r="E5" s="14">
        <f>D5/C5</f>
        <v>0.9232558139534883</v>
      </c>
      <c r="F5" s="13">
        <v>2150</v>
      </c>
      <c r="G5" s="18">
        <v>80</v>
      </c>
      <c r="H5" s="13">
        <v>85</v>
      </c>
      <c r="I5" s="14">
        <f>H5/G5</f>
        <v>1.0625</v>
      </c>
      <c r="J5" s="2">
        <v>480</v>
      </c>
      <c r="K5" s="2">
        <f>J5-423</f>
        <v>57</v>
      </c>
      <c r="L5" s="2">
        <v>423</v>
      </c>
      <c r="M5" s="27">
        <f>K5/L5</f>
        <v>0.1347517730496454</v>
      </c>
      <c r="N5" s="19">
        <v>485</v>
      </c>
      <c r="O5" s="21">
        <v>2</v>
      </c>
      <c r="P5" s="20">
        <v>3</v>
      </c>
    </row>
    <row r="6" spans="1:16" ht="14.25">
      <c r="A6" s="13" t="s">
        <v>18</v>
      </c>
      <c r="B6" s="13">
        <v>1157</v>
      </c>
      <c r="C6" s="17">
        <v>205</v>
      </c>
      <c r="D6" s="13">
        <v>189</v>
      </c>
      <c r="E6" s="14">
        <f aca="true" t="shared" si="0" ref="E6:E12">D6/C6</f>
        <v>0.9219512195121952</v>
      </c>
      <c r="F6" s="2">
        <v>833</v>
      </c>
      <c r="G6" s="18">
        <v>20</v>
      </c>
      <c r="H6" s="13">
        <v>39</v>
      </c>
      <c r="I6" s="14">
        <f aca="true" t="shared" si="1" ref="I6:I12">H6/G6</f>
        <v>1.95</v>
      </c>
      <c r="J6" s="15">
        <v>355</v>
      </c>
      <c r="K6" s="15">
        <f>J6-216</f>
        <v>139</v>
      </c>
      <c r="L6" s="15">
        <v>216</v>
      </c>
      <c r="M6" s="27">
        <f aca="true" t="shared" si="2" ref="M6:M12">K6/L6</f>
        <v>0.6435185185185185</v>
      </c>
      <c r="N6" s="18">
        <v>235</v>
      </c>
      <c r="O6" s="21">
        <v>1</v>
      </c>
      <c r="P6" s="20">
        <v>1</v>
      </c>
    </row>
    <row r="7" spans="1:16" ht="14.25">
      <c r="A7" s="13" t="s">
        <v>19</v>
      </c>
      <c r="B7" s="13">
        <v>1954</v>
      </c>
      <c r="C7" s="17">
        <v>425</v>
      </c>
      <c r="D7" s="13">
        <v>536</v>
      </c>
      <c r="E7" s="14">
        <f t="shared" si="0"/>
        <v>1.2611764705882353</v>
      </c>
      <c r="F7" s="2">
        <v>1155</v>
      </c>
      <c r="G7" s="18">
        <v>45</v>
      </c>
      <c r="H7" s="13">
        <v>49</v>
      </c>
      <c r="I7" s="14">
        <f t="shared" si="1"/>
        <v>1.0888888888888888</v>
      </c>
      <c r="J7" s="2">
        <v>258</v>
      </c>
      <c r="K7" s="2">
        <f>J7-252</f>
        <v>6</v>
      </c>
      <c r="L7" s="2">
        <v>252</v>
      </c>
      <c r="M7" s="27">
        <f t="shared" si="2"/>
        <v>0.023809523809523808</v>
      </c>
      <c r="N7" s="18">
        <v>285</v>
      </c>
      <c r="O7" s="21">
        <v>25</v>
      </c>
      <c r="P7" s="20">
        <v>3</v>
      </c>
    </row>
    <row r="8" spans="1:16" ht="14.25">
      <c r="A8" s="13" t="s">
        <v>20</v>
      </c>
      <c r="B8" s="13">
        <v>701</v>
      </c>
      <c r="C8" s="17">
        <v>150</v>
      </c>
      <c r="D8" s="13">
        <v>72</v>
      </c>
      <c r="E8" s="14">
        <f t="shared" si="0"/>
        <v>0.48</v>
      </c>
      <c r="F8" s="2">
        <v>550</v>
      </c>
      <c r="G8" s="18">
        <v>30</v>
      </c>
      <c r="H8" s="13">
        <v>12</v>
      </c>
      <c r="I8" s="14">
        <f t="shared" si="1"/>
        <v>0.4</v>
      </c>
      <c r="J8" s="2">
        <v>115</v>
      </c>
      <c r="K8" s="2">
        <f>J8-117</f>
        <v>-2</v>
      </c>
      <c r="L8" s="2">
        <v>117</v>
      </c>
      <c r="M8" s="27">
        <f t="shared" si="2"/>
        <v>-0.017094017094017096</v>
      </c>
      <c r="N8" s="18">
        <v>140</v>
      </c>
      <c r="O8" s="21">
        <v>1</v>
      </c>
      <c r="P8" s="20">
        <v>1</v>
      </c>
    </row>
    <row r="9" spans="1:16" ht="14.25">
      <c r="A9" s="13" t="s">
        <v>21</v>
      </c>
      <c r="B9" s="13">
        <v>539</v>
      </c>
      <c r="C9" s="17">
        <v>145</v>
      </c>
      <c r="D9" s="13">
        <v>134</v>
      </c>
      <c r="E9" s="14">
        <f t="shared" si="0"/>
        <v>0.9241379310344827</v>
      </c>
      <c r="F9" s="2">
        <v>351</v>
      </c>
      <c r="G9" s="18">
        <v>20</v>
      </c>
      <c r="H9" s="13">
        <v>63</v>
      </c>
      <c r="I9" s="14">
        <f t="shared" si="1"/>
        <v>3.15</v>
      </c>
      <c r="J9" s="2">
        <v>281</v>
      </c>
      <c r="K9" s="2">
        <f>J9-88</f>
        <v>193</v>
      </c>
      <c r="L9" s="2">
        <v>88</v>
      </c>
      <c r="M9" s="27">
        <f t="shared" si="2"/>
        <v>2.1931818181818183</v>
      </c>
      <c r="N9" s="18">
        <v>105</v>
      </c>
      <c r="O9" s="21">
        <v>2</v>
      </c>
      <c r="P9" s="20">
        <v>1</v>
      </c>
    </row>
    <row r="10" spans="1:16" ht="14.25">
      <c r="A10" s="13" t="s">
        <v>22</v>
      </c>
      <c r="B10" s="13">
        <v>465</v>
      </c>
      <c r="C10" s="17">
        <v>135</v>
      </c>
      <c r="D10" s="13">
        <v>134</v>
      </c>
      <c r="E10" s="14">
        <f t="shared" si="0"/>
        <v>0.9925925925925926</v>
      </c>
      <c r="F10" s="2">
        <v>239</v>
      </c>
      <c r="G10" s="18">
        <v>15</v>
      </c>
      <c r="H10" s="13">
        <v>15</v>
      </c>
      <c r="I10" s="14">
        <f t="shared" si="1"/>
        <v>1</v>
      </c>
      <c r="J10" s="2">
        <v>280</v>
      </c>
      <c r="K10" s="2">
        <f>J10-55</f>
        <v>225</v>
      </c>
      <c r="L10" s="2">
        <v>55</v>
      </c>
      <c r="M10" s="27">
        <f t="shared" si="2"/>
        <v>4.090909090909091</v>
      </c>
      <c r="N10" s="18">
        <v>65</v>
      </c>
      <c r="O10" s="21">
        <v>0</v>
      </c>
      <c r="P10" s="20">
        <v>1</v>
      </c>
    </row>
    <row r="11" spans="1:16" ht="14.25">
      <c r="A11" s="13" t="s">
        <v>23</v>
      </c>
      <c r="B11" s="13">
        <v>501</v>
      </c>
      <c r="C11" s="17">
        <v>260</v>
      </c>
      <c r="D11" s="13">
        <v>157</v>
      </c>
      <c r="E11" s="14">
        <f>D11/C11</f>
        <v>0.6038461538461538</v>
      </c>
      <c r="F11" s="2">
        <v>409</v>
      </c>
      <c r="G11" s="18">
        <v>40</v>
      </c>
      <c r="H11" s="13">
        <v>31</v>
      </c>
      <c r="I11" s="14">
        <f>H11/G11</f>
        <v>0.775</v>
      </c>
      <c r="J11" s="16">
        <v>305</v>
      </c>
      <c r="K11" s="16">
        <f>J11-202</f>
        <v>103</v>
      </c>
      <c r="L11" s="16">
        <v>202</v>
      </c>
      <c r="M11" s="27">
        <f t="shared" si="2"/>
        <v>0.5099009900990099</v>
      </c>
      <c r="N11" s="18">
        <v>235</v>
      </c>
      <c r="O11" s="22">
        <v>6</v>
      </c>
      <c r="P11" s="20">
        <v>1</v>
      </c>
    </row>
    <row r="12" spans="1:16" ht="14.25">
      <c r="A12" s="13" t="s">
        <v>24</v>
      </c>
      <c r="B12" s="13">
        <f>SUM(B5:B11)</f>
        <v>8238</v>
      </c>
      <c r="C12" s="17">
        <f>SUM(C5:C11)</f>
        <v>1750</v>
      </c>
      <c r="D12" s="13">
        <f>SUM(D5:D11)</f>
        <v>1619</v>
      </c>
      <c r="E12" s="14">
        <f t="shared" si="0"/>
        <v>0.9251428571428572</v>
      </c>
      <c r="F12" s="2">
        <f>SUM(F5:F11)</f>
        <v>5687</v>
      </c>
      <c r="G12" s="18">
        <f>SUM(G5:G11)</f>
        <v>250</v>
      </c>
      <c r="H12" s="13">
        <f>SUM(H5:H11)</f>
        <v>294</v>
      </c>
      <c r="I12" s="14">
        <f t="shared" si="1"/>
        <v>1.176</v>
      </c>
      <c r="J12" s="2">
        <f>SUM(J5:J11)</f>
        <v>2074</v>
      </c>
      <c r="K12" s="2">
        <f>SUM(K5:K11)</f>
        <v>721</v>
      </c>
      <c r="L12" s="2">
        <v>1353</v>
      </c>
      <c r="M12" s="27">
        <f t="shared" si="2"/>
        <v>0.5328898743532889</v>
      </c>
      <c r="N12" s="18">
        <f>SUM(N5:N11)</f>
        <v>1550</v>
      </c>
      <c r="O12" s="22">
        <f>SUM(O5:O11)</f>
        <v>37</v>
      </c>
      <c r="P12" s="20">
        <f>SUM(P5:P11)</f>
        <v>11</v>
      </c>
    </row>
  </sheetData>
  <sheetProtection/>
  <mergeCells count="15">
    <mergeCell ref="J3:J4"/>
    <mergeCell ref="K3:K4"/>
    <mergeCell ref="N3:N4"/>
    <mergeCell ref="O3:O4"/>
    <mergeCell ref="P3:P4"/>
    <mergeCell ref="A1:P1"/>
    <mergeCell ref="A2:A4"/>
    <mergeCell ref="B2:E2"/>
    <mergeCell ref="F2:I2"/>
    <mergeCell ref="J2:N2"/>
    <mergeCell ref="O2:P2"/>
    <mergeCell ref="B3:B4"/>
    <mergeCell ref="C3:E3"/>
    <mergeCell ref="F3:F4"/>
    <mergeCell ref="G3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2020-05-06T01:37:24Z</cp:lastPrinted>
  <dcterms:created xsi:type="dcterms:W3CDTF">2015-05-05T08:34:18Z</dcterms:created>
  <dcterms:modified xsi:type="dcterms:W3CDTF">2021-01-05T09:04:30Z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