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649"/>
  </bookViews>
  <sheets>
    <sheet name="上半年专利创造情况" sheetId="1" r:id="rId1"/>
  </sheets>
  <calcPr calcId="144525"/>
</workbook>
</file>

<file path=xl/sharedStrings.xml><?xml version="1.0" encoding="utf-8"?>
<sst xmlns="http://schemas.openxmlformats.org/spreadsheetml/2006/main" count="34" uniqueCount="28">
  <si>
    <t>2021年上半年全市知识产权工作情况</t>
  </si>
  <si>
    <t>区市</t>
  </si>
  <si>
    <t>发明专利授权量</t>
  </si>
  <si>
    <t>有效发明专利拥有量</t>
  </si>
  <si>
    <t>截至2020年底高价值专利拥有量</t>
  </si>
  <si>
    <t>质押融资金额</t>
  </si>
  <si>
    <t>贯标认证企业</t>
  </si>
  <si>
    <t>商标</t>
  </si>
  <si>
    <t>件数</t>
  </si>
  <si>
    <t>年指导目标（件）</t>
  </si>
  <si>
    <t>目标完成情况（%）</t>
  </si>
  <si>
    <t>比2020年底增长（件）</t>
  </si>
  <si>
    <t>万人有效发明（件）</t>
  </si>
  <si>
    <t>万人高价值（件）</t>
  </si>
  <si>
    <t>金额（万元）</t>
  </si>
  <si>
    <t>年度指导目标</t>
  </si>
  <si>
    <t>数量（家）</t>
  </si>
  <si>
    <t>申请量（件）</t>
  </si>
  <si>
    <t>注册量（件）</t>
  </si>
  <si>
    <t>有效量（件）</t>
  </si>
  <si>
    <t>滕州市</t>
  </si>
  <si>
    <t>薛城区</t>
  </si>
  <si>
    <t>高新区</t>
  </si>
  <si>
    <t>市中区</t>
  </si>
  <si>
    <t>山亭区</t>
  </si>
  <si>
    <t>峄城区</t>
  </si>
  <si>
    <t>台儿庄区</t>
  </si>
  <si>
    <t>全市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</si>
</sst>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22"/>
      <name val="方正小标宋简体"/>
      <charset val="134"/>
    </font>
    <font>
      <b/>
      <sz val="9"/>
      <name val="仿宋"/>
      <charset val="134"/>
    </font>
    <font>
      <b/>
      <sz val="10"/>
      <name val="仿宋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7" fillId="17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5" fillId="15" borderId="6" applyNumberFormat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29" fillId="32" borderId="12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178" fontId="9" fillId="0" borderId="2" xfId="0" applyNumberFormat="true" applyFont="true" applyBorder="true" applyAlignment="true">
      <alignment horizontal="center" vertical="center"/>
    </xf>
    <xf numFmtId="177" fontId="9" fillId="0" borderId="2" xfId="0" applyNumberFormat="true" applyFont="true" applyBorder="true" applyAlignment="true">
      <alignment horizontal="center" vertical="center"/>
    </xf>
    <xf numFmtId="0" fontId="9" fillId="0" borderId="2" xfId="1" applyFont="true" applyFill="true" applyBorder="true" applyAlignment="true">
      <alignment horizontal="center" vertical="center" wrapText="true"/>
    </xf>
    <xf numFmtId="176" fontId="9" fillId="0" borderId="2" xfId="1" applyNumberFormat="true" applyFont="true" applyFill="true" applyBorder="true" applyAlignment="true">
      <alignment horizontal="center" vertical="center" wrapText="true"/>
    </xf>
    <xf numFmtId="0" fontId="9" fillId="0" borderId="2" xfId="1" applyNumberFormat="true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9" fillId="0" borderId="2" xfId="0" applyNumberFormat="true" applyFont="true" applyBorder="true" applyAlignment="true">
      <alignment horizontal="center" vertical="center"/>
    </xf>
    <xf numFmtId="176" fontId="9" fillId="0" borderId="2" xfId="0" applyNumberFormat="true" applyFont="true" applyBorder="true" applyAlignment="true">
      <alignment horizontal="center" vertical="center"/>
    </xf>
    <xf numFmtId="176" fontId="3" fillId="0" borderId="0" xfId="0" applyNumberFormat="true" applyFont="true">
      <alignment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V5" sqref="V5"/>
    </sheetView>
  </sheetViews>
  <sheetFormatPr defaultColWidth="9" defaultRowHeight="13.5"/>
  <cols>
    <col min="1" max="1" width="6.875" customWidth="true"/>
    <col min="2" max="2" width="5.875" style="4" customWidth="true"/>
    <col min="3" max="3" width="8" style="4" customWidth="true"/>
    <col min="4" max="4" width="7.25" style="4" customWidth="true"/>
    <col min="5" max="5" width="5.875" style="4" customWidth="true"/>
    <col min="6" max="7" width="8.375" style="4" customWidth="true"/>
    <col min="8" max="8" width="6.875" style="4" customWidth="true"/>
    <col min="9" max="9" width="6.375" style="4" customWidth="true"/>
    <col min="10" max="10" width="7.625" style="4" customWidth="true"/>
    <col min="11" max="11" width="7.875" style="4" customWidth="true"/>
    <col min="12" max="12" width="6.75" style="4" customWidth="true"/>
    <col min="13" max="13" width="8.25" style="4" customWidth="true"/>
    <col min="14" max="14" width="6" style="4" customWidth="true"/>
    <col min="15" max="15" width="5.875" customWidth="true"/>
    <col min="16" max="16" width="7.5" customWidth="true"/>
    <col min="17" max="17" width="7.5" style="5" customWidth="true"/>
    <col min="18" max="18" width="7" style="5" customWidth="true"/>
    <col min="19" max="19" width="6.5" style="5" customWidth="true"/>
  </cols>
  <sheetData>
    <row r="1" ht="37.5" customHeight="true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true" ht="27" customHeight="true" spans="1:19">
      <c r="A2" s="7" t="s">
        <v>1</v>
      </c>
      <c r="B2" s="8" t="s">
        <v>2</v>
      </c>
      <c r="C2" s="8"/>
      <c r="D2" s="8"/>
      <c r="E2" s="8" t="s">
        <v>3</v>
      </c>
      <c r="F2" s="8"/>
      <c r="G2" s="8"/>
      <c r="H2" s="8"/>
      <c r="I2" s="16" t="s">
        <v>4</v>
      </c>
      <c r="J2" s="17"/>
      <c r="K2" s="8" t="s">
        <v>5</v>
      </c>
      <c r="L2" s="8"/>
      <c r="M2" s="8"/>
      <c r="N2" s="8" t="s">
        <v>6</v>
      </c>
      <c r="O2" s="8"/>
      <c r="P2" s="8"/>
      <c r="Q2" s="8" t="s">
        <v>7</v>
      </c>
      <c r="R2" s="8"/>
      <c r="S2" s="8"/>
    </row>
    <row r="3" s="2" customFormat="true" ht="48" customHeight="true" spans="1:19">
      <c r="A3" s="7"/>
      <c r="B3" s="7" t="s">
        <v>8</v>
      </c>
      <c r="C3" s="7" t="s">
        <v>9</v>
      </c>
      <c r="D3" s="7" t="s">
        <v>10</v>
      </c>
      <c r="E3" s="7" t="s">
        <v>8</v>
      </c>
      <c r="F3" s="7" t="s">
        <v>11</v>
      </c>
      <c r="G3" s="7" t="s">
        <v>12</v>
      </c>
      <c r="H3" s="7" t="s">
        <v>9</v>
      </c>
      <c r="I3" s="7" t="s">
        <v>8</v>
      </c>
      <c r="J3" s="7" t="s">
        <v>13</v>
      </c>
      <c r="K3" s="7" t="s">
        <v>14</v>
      </c>
      <c r="L3" s="7" t="s">
        <v>15</v>
      </c>
      <c r="M3" s="7" t="s">
        <v>10</v>
      </c>
      <c r="N3" s="7" t="s">
        <v>16</v>
      </c>
      <c r="O3" s="7" t="s">
        <v>15</v>
      </c>
      <c r="P3" s="7" t="s">
        <v>10</v>
      </c>
      <c r="Q3" s="7" t="s">
        <v>17</v>
      </c>
      <c r="R3" s="7" t="s">
        <v>18</v>
      </c>
      <c r="S3" s="7" t="s">
        <v>19</v>
      </c>
    </row>
    <row r="4" s="3" customFormat="true" ht="42" customHeight="true" spans="1:19">
      <c r="A4" s="9" t="s">
        <v>20</v>
      </c>
      <c r="B4" s="10">
        <v>90</v>
      </c>
      <c r="C4" s="11">
        <v>90</v>
      </c>
      <c r="D4" s="12">
        <f t="shared" ref="D4:D11" si="0">B4/C4*100</f>
        <v>100</v>
      </c>
      <c r="E4" s="10">
        <v>600</v>
      </c>
      <c r="F4" s="13">
        <f>E4-562</f>
        <v>38</v>
      </c>
      <c r="G4" s="14">
        <f>E4/157.46</f>
        <v>3.81049155341039</v>
      </c>
      <c r="H4" s="11">
        <v>652</v>
      </c>
      <c r="I4" s="18">
        <v>148</v>
      </c>
      <c r="J4" s="19">
        <f>I4/157.46</f>
        <v>0.939921249841229</v>
      </c>
      <c r="K4" s="18">
        <v>1800</v>
      </c>
      <c r="L4" s="18">
        <v>3500</v>
      </c>
      <c r="M4" s="12">
        <f>K4/L4*100</f>
        <v>51.4285714285714</v>
      </c>
      <c r="N4" s="10">
        <v>1</v>
      </c>
      <c r="O4" s="10">
        <v>3</v>
      </c>
      <c r="P4" s="19">
        <f>N4/O4*100</f>
        <v>33.3333333333333</v>
      </c>
      <c r="Q4" s="18">
        <v>2628</v>
      </c>
      <c r="R4" s="18">
        <v>3073</v>
      </c>
      <c r="S4" s="18">
        <v>16743</v>
      </c>
    </row>
    <row r="5" s="3" customFormat="true" ht="42" customHeight="true" spans="1:19">
      <c r="A5" s="9" t="s">
        <v>21</v>
      </c>
      <c r="B5" s="10">
        <v>39</v>
      </c>
      <c r="C5" s="11">
        <v>20</v>
      </c>
      <c r="D5" s="12">
        <f t="shared" si="0"/>
        <v>195</v>
      </c>
      <c r="E5" s="10">
        <v>539</v>
      </c>
      <c r="F5" s="15">
        <f>E5-513</f>
        <v>26</v>
      </c>
      <c r="G5" s="14">
        <f>E5/48.56</f>
        <v>11.0996705107084</v>
      </c>
      <c r="H5" s="11">
        <v>533</v>
      </c>
      <c r="I5" s="18">
        <v>77</v>
      </c>
      <c r="J5" s="19">
        <f>I5/48.56</f>
        <v>1.58566721581549</v>
      </c>
      <c r="K5" s="18">
        <v>0</v>
      </c>
      <c r="L5" s="18">
        <v>800</v>
      </c>
      <c r="M5" s="12">
        <f t="shared" ref="M5:M11" si="1">K5/L5*100</f>
        <v>0</v>
      </c>
      <c r="N5" s="10">
        <v>1</v>
      </c>
      <c r="O5" s="10">
        <v>1</v>
      </c>
      <c r="P5" s="19">
        <f t="shared" ref="P5:P11" si="2">N5/O5*100</f>
        <v>100</v>
      </c>
      <c r="Q5" s="18">
        <v>529</v>
      </c>
      <c r="R5" s="18">
        <v>454</v>
      </c>
      <c r="S5" s="18">
        <v>3857</v>
      </c>
    </row>
    <row r="6" s="3" customFormat="true" ht="42" customHeight="true" spans="1:19">
      <c r="A6" s="9" t="s">
        <v>22</v>
      </c>
      <c r="B6" s="10">
        <v>33</v>
      </c>
      <c r="C6" s="11">
        <v>45</v>
      </c>
      <c r="D6" s="12">
        <f t="shared" si="0"/>
        <v>73.3333333333333</v>
      </c>
      <c r="E6" s="10">
        <v>389</v>
      </c>
      <c r="F6" s="15">
        <f>E6-343</f>
        <v>46</v>
      </c>
      <c r="G6" s="14">
        <f>E6/10.79</f>
        <v>36.0518999073216</v>
      </c>
      <c r="H6" s="11">
        <v>388</v>
      </c>
      <c r="I6" s="18">
        <v>107</v>
      </c>
      <c r="J6" s="19">
        <f>I6/10.79</f>
        <v>9.91658943466173</v>
      </c>
      <c r="K6" s="18">
        <v>1000</v>
      </c>
      <c r="L6" s="18">
        <v>2500</v>
      </c>
      <c r="M6" s="12">
        <f t="shared" si="1"/>
        <v>40</v>
      </c>
      <c r="N6" s="10">
        <v>6</v>
      </c>
      <c r="O6" s="10">
        <v>2</v>
      </c>
      <c r="P6" s="19">
        <f t="shared" si="2"/>
        <v>300</v>
      </c>
      <c r="Q6" s="18"/>
      <c r="R6" s="18"/>
      <c r="S6" s="18"/>
    </row>
    <row r="7" s="3" customFormat="true" ht="42" customHeight="true" spans="1:19">
      <c r="A7" s="9" t="s">
        <v>23</v>
      </c>
      <c r="B7" s="10">
        <v>98</v>
      </c>
      <c r="C7" s="11">
        <v>50</v>
      </c>
      <c r="D7" s="12">
        <f t="shared" si="0"/>
        <v>196</v>
      </c>
      <c r="E7" s="10">
        <v>393</v>
      </c>
      <c r="F7" s="13">
        <f>E7-345</f>
        <v>48</v>
      </c>
      <c r="G7" s="14">
        <f>E7/61.3</f>
        <v>6.41109298531811</v>
      </c>
      <c r="H7" s="11">
        <v>395</v>
      </c>
      <c r="I7" s="18">
        <v>88</v>
      </c>
      <c r="J7" s="19">
        <f>I7/61.3</f>
        <v>1.43556280587276</v>
      </c>
      <c r="K7" s="18">
        <v>5766</v>
      </c>
      <c r="L7" s="18">
        <v>800</v>
      </c>
      <c r="M7" s="12">
        <f t="shared" si="1"/>
        <v>720.75</v>
      </c>
      <c r="N7" s="10">
        <v>0</v>
      </c>
      <c r="O7" s="10">
        <v>1</v>
      </c>
      <c r="P7" s="19">
        <f t="shared" si="2"/>
        <v>0</v>
      </c>
      <c r="Q7" s="18">
        <v>1205</v>
      </c>
      <c r="R7" s="18">
        <v>990</v>
      </c>
      <c r="S7" s="18">
        <v>9985</v>
      </c>
    </row>
    <row r="8" s="3" customFormat="true" ht="42" customHeight="true" spans="1:19">
      <c r="A8" s="9" t="s">
        <v>24</v>
      </c>
      <c r="B8" s="10">
        <v>24</v>
      </c>
      <c r="C8" s="11">
        <v>20</v>
      </c>
      <c r="D8" s="12">
        <f t="shared" si="0"/>
        <v>120</v>
      </c>
      <c r="E8" s="10">
        <v>141</v>
      </c>
      <c r="F8" s="13">
        <f>E8-137</f>
        <v>4</v>
      </c>
      <c r="G8" s="14">
        <f>E8/40.67</f>
        <v>3.4669289402508</v>
      </c>
      <c r="H8" s="11">
        <v>157</v>
      </c>
      <c r="I8" s="18">
        <v>45</v>
      </c>
      <c r="J8" s="19">
        <f>I8/40.67</f>
        <v>1.10646668305877</v>
      </c>
      <c r="K8" s="18">
        <v>0</v>
      </c>
      <c r="L8" s="18">
        <v>800</v>
      </c>
      <c r="M8" s="12">
        <f t="shared" si="1"/>
        <v>0</v>
      </c>
      <c r="N8" s="10">
        <v>0</v>
      </c>
      <c r="O8" s="10">
        <v>1</v>
      </c>
      <c r="P8" s="19">
        <f t="shared" si="2"/>
        <v>0</v>
      </c>
      <c r="Q8" s="18">
        <v>503</v>
      </c>
      <c r="R8" s="18">
        <v>725</v>
      </c>
      <c r="S8" s="18">
        <v>4694</v>
      </c>
    </row>
    <row r="9" s="3" customFormat="true" ht="42" customHeight="true" spans="1:19">
      <c r="A9" s="9" t="s">
        <v>25</v>
      </c>
      <c r="B9" s="10">
        <v>12</v>
      </c>
      <c r="C9" s="11">
        <v>20</v>
      </c>
      <c r="D9" s="12">
        <f t="shared" si="0"/>
        <v>60</v>
      </c>
      <c r="E9" s="10">
        <v>282</v>
      </c>
      <c r="F9" s="13">
        <f>E9-277</f>
        <v>5</v>
      </c>
      <c r="G9" s="14">
        <f>E9/36.25</f>
        <v>7.77931034482759</v>
      </c>
      <c r="H9" s="11">
        <v>297</v>
      </c>
      <c r="I9" s="18">
        <v>65</v>
      </c>
      <c r="J9" s="19">
        <f>I9/36.25</f>
        <v>1.79310344827586</v>
      </c>
      <c r="K9" s="18">
        <v>800</v>
      </c>
      <c r="L9" s="18">
        <v>800</v>
      </c>
      <c r="M9" s="12">
        <f t="shared" si="1"/>
        <v>100</v>
      </c>
      <c r="N9" s="10">
        <v>0</v>
      </c>
      <c r="O9" s="10">
        <v>1</v>
      </c>
      <c r="P9" s="19">
        <f t="shared" si="2"/>
        <v>0</v>
      </c>
      <c r="Q9" s="18">
        <v>1038</v>
      </c>
      <c r="R9" s="18">
        <v>658</v>
      </c>
      <c r="S9" s="18">
        <v>4519</v>
      </c>
    </row>
    <row r="10" s="3" customFormat="true" ht="42" customHeight="true" spans="1:19">
      <c r="A10" s="9" t="s">
        <v>26</v>
      </c>
      <c r="B10" s="10">
        <v>17</v>
      </c>
      <c r="C10" s="11">
        <v>20</v>
      </c>
      <c r="D10" s="12">
        <f t="shared" si="0"/>
        <v>85</v>
      </c>
      <c r="E10" s="10">
        <v>306</v>
      </c>
      <c r="F10" s="13">
        <f>E10-295</f>
        <v>11</v>
      </c>
      <c r="G10" s="14">
        <f>E10/30.515</f>
        <v>10.0278551532033</v>
      </c>
      <c r="H10" s="11">
        <v>315</v>
      </c>
      <c r="I10" s="18">
        <v>52</v>
      </c>
      <c r="J10" s="19">
        <f>I10/30.515</f>
        <v>1.70407996067508</v>
      </c>
      <c r="K10" s="18">
        <v>0</v>
      </c>
      <c r="L10" s="18">
        <v>800</v>
      </c>
      <c r="M10" s="12">
        <f t="shared" si="1"/>
        <v>0</v>
      </c>
      <c r="N10" s="10">
        <v>0</v>
      </c>
      <c r="O10" s="10">
        <v>1</v>
      </c>
      <c r="P10" s="19">
        <f t="shared" si="2"/>
        <v>0</v>
      </c>
      <c r="Q10" s="18">
        <v>790</v>
      </c>
      <c r="R10" s="18">
        <v>427</v>
      </c>
      <c r="S10" s="18">
        <v>3056</v>
      </c>
    </row>
    <row r="11" s="3" customFormat="true" ht="42" customHeight="true" spans="1:19">
      <c r="A11" s="9" t="s">
        <v>27</v>
      </c>
      <c r="B11" s="10">
        <f>SUM(B4:B10)</f>
        <v>313</v>
      </c>
      <c r="C11" s="11">
        <f>SUM(C4:C10)</f>
        <v>265</v>
      </c>
      <c r="D11" s="12">
        <f t="shared" si="0"/>
        <v>118.11320754717</v>
      </c>
      <c r="E11" s="10">
        <f>SUM(E4:E10)</f>
        <v>2650</v>
      </c>
      <c r="F11" s="13">
        <f>SUM(F4:F10)</f>
        <v>178</v>
      </c>
      <c r="G11" s="14">
        <f>E11/385.56</f>
        <v>6.87311961821766</v>
      </c>
      <c r="H11" s="11">
        <f>SUM(H4:H10)</f>
        <v>2737</v>
      </c>
      <c r="I11" s="18">
        <f>SUM(I4:I10)</f>
        <v>582</v>
      </c>
      <c r="J11" s="19">
        <f>I11/385.56</f>
        <v>1.50949268596327</v>
      </c>
      <c r="K11" s="18">
        <f>SUM(K4:K10)</f>
        <v>9366</v>
      </c>
      <c r="L11" s="18">
        <v>10000</v>
      </c>
      <c r="M11" s="12">
        <f t="shared" si="1"/>
        <v>93.66</v>
      </c>
      <c r="N11" s="10">
        <f>SUM(N4:N10)</f>
        <v>8</v>
      </c>
      <c r="O11" s="10">
        <f>SUM(O4:O10)</f>
        <v>10</v>
      </c>
      <c r="P11" s="19">
        <f t="shared" si="2"/>
        <v>80</v>
      </c>
      <c r="Q11" s="18">
        <v>7338</v>
      </c>
      <c r="R11" s="18">
        <v>6763</v>
      </c>
      <c r="S11" s="18">
        <v>45523</v>
      </c>
    </row>
    <row r="12" spans="10:10">
      <c r="J12" s="20"/>
    </row>
  </sheetData>
  <mergeCells count="11">
    <mergeCell ref="A1:S1"/>
    <mergeCell ref="B2:D2"/>
    <mergeCell ref="E2:H2"/>
    <mergeCell ref="I2:J2"/>
    <mergeCell ref="K2:M2"/>
    <mergeCell ref="N2:P2"/>
    <mergeCell ref="Q2:S2"/>
    <mergeCell ref="A2:A3"/>
    <mergeCell ref="Q5:Q6"/>
    <mergeCell ref="R5:R6"/>
    <mergeCell ref="S5:S6"/>
  </mergeCells>
  <printOptions horizontalCentered="true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上半年专利创造情况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2019-08-08T16:57:00Z</dcterms:created>
  <cp:lastPrinted>2021-08-17T09:50:00Z</cp:lastPrinted>
  <dcterms:modified xsi:type="dcterms:W3CDTF">2021-11-01T14:35:11Z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