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<sst xmlns="http://schemas.openxmlformats.org/spreadsheetml/2006/main" count="60" uniqueCount="29">
  <si>
    <t>2020年各区（市）专利创造目标情况表</t>
  </si>
  <si>
    <t>区（市）</t>
  </si>
  <si>
    <t>专利申请</t>
  </si>
  <si>
    <t>专利授权</t>
  </si>
  <si>
    <t>有效发明专利</t>
  </si>
  <si>
    <t>PCT</t>
  </si>
  <si>
    <t>申请总量（件）</t>
  </si>
  <si>
    <t>其中：发明专利申请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</si>
  <si>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</si>
  <si>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</si>
  <si>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</si>
  <si>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</si>
  <si>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</si>
  <si>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PCT国际专利申请量（件）</t>
  </si>
  <si>
    <t>指导目标（件）</t>
  </si>
  <si>
    <t>申请量 （件）</t>
  </si>
  <si>
    <t>完成目标 （%）</t>
  </si>
  <si>
    <t>授权量 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</si>
  <si>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</si>
  <si>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</si>
  <si>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</si>
  <si>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</si>
  <si>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</si>
  <si>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</si>
  <si>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</si>
  <si>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</si>
  <si>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 xml:space="preserve"> </t>
  </si>
  <si>
    <t>2020年1-11月各区（市）专利创造目标情况表</t>
  </si>
  <si>
    <t>2019年底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</si>
</sst>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0"/>
    </font>
    <font>
      <sz val="12"/>
      <color indexed="10"/>
      <name val="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2"/>
      <color rgb="FFC0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仿宋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12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27" fillId="3" borderId="5" applyNumberFormat="0" applyAlignment="0" applyProtection="0"/>
    <xf numFmtId="0" fontId="21" fillId="12" borderId="6" applyNumberFormat="0" applyAlignment="0" applyProtection="0"/>
    <xf numFmtId="0" fontId="26" fillId="15" borderId="7" applyNumberFormat="0" applyAlignment="0" applyProtection="0"/>
    <xf numFmtId="0" fontId="29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2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0" fillId="20" borderId="0" applyNumberFormat="0" applyBorder="0" applyAlignment="0" applyProtection="0"/>
    <xf numFmtId="0" fontId="19" fillId="10" borderId="0" applyNumberFormat="0" applyBorder="0" applyAlignment="0" applyProtection="0"/>
    <xf numFmtId="0" fontId="13" fillId="21" borderId="0" applyNumberFormat="0" applyBorder="0" applyAlignment="0" applyProtection="0"/>
    <xf numFmtId="0" fontId="10" fillId="5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15" applyFont="1" applyBorder="1" applyAlignment="1">
      <alignment horizontal="center" vertical="center" wrapText="1"/>
      <protection/>
    </xf>
    <xf numFmtId="0" fontId="32" fillId="0" borderId="10" xfId="0" applyNumberFormat="1" applyFont="1" applyBorder="1" applyAlignment="1">
      <alignment horizontal="center" vertical="center"/>
    </xf>
    <xf numFmtId="176" fontId="5" fillId="0" borderId="10" xfId="15" applyNumberFormat="1" applyFont="1" applyBorder="1" applyAlignment="1">
      <alignment horizontal="center" vertical="center" wrapText="1"/>
      <protection/>
    </xf>
    <xf numFmtId="177" fontId="32" fillId="0" borderId="10" xfId="0" applyNumberFormat="1" applyFont="1" applyBorder="1" applyAlignment="1">
      <alignment horizontal="center" vertical="center"/>
    </xf>
    <xf numFmtId="0" fontId="5" fillId="0" borderId="10" xfId="1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3" fillId="0" borderId="10" xfId="15" applyFont="1" applyFill="1" applyBorder="1" applyAlignment="1">
      <alignment horizontal="center" vertical="center" wrapText="1"/>
      <protection/>
    </xf>
    <xf numFmtId="0" fontId="1" fillId="0" borderId="11" xfId="15" applyNumberFormat="1" applyFont="1" applyFill="1" applyBorder="1" applyAlignment="1">
      <alignment horizontal="center" vertical="center" wrapText="1"/>
      <protection/>
    </xf>
    <xf numFmtId="0" fontId="5" fillId="0" borderId="11" xfId="15" applyNumberFormat="1" applyFont="1" applyFill="1" applyBorder="1" applyAlignment="1">
      <alignment horizontal="center" vertical="center" wrapText="1"/>
      <protection/>
    </xf>
    <xf numFmtId="0" fontId="33" fillId="0" borderId="12" xfId="15" applyNumberFormat="1" applyFont="1" applyFill="1" applyBorder="1" applyAlignment="1">
      <alignment horizontal="center" vertical="center" wrapText="1"/>
      <protection/>
    </xf>
    <xf numFmtId="0" fontId="5" fillId="0" borderId="12" xfId="15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10" fontId="5" fillId="0" borderId="10" xfId="15" applyNumberFormat="1" applyFont="1" applyFill="1" applyBorder="1" applyAlignment="1">
      <alignment horizontal="center" vertical="center" wrapText="1"/>
      <protection/>
    </xf>
    <xf numFmtId="177" fontId="3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15" applyFont="1" applyBorder="1" applyAlignment="1">
      <alignment horizontal="center" vertical="center" wrapText="1"/>
      <protection/>
    </xf>
    <xf numFmtId="0" fontId="39" fillId="0" borderId="10" xfId="0" applyNumberFormat="1" applyFont="1" applyBorder="1" applyAlignment="1">
      <alignment horizontal="center" vertical="center"/>
    </xf>
    <xf numFmtId="0" fontId="11" fillId="0" borderId="13" xfId="15" applyFont="1" applyFill="1" applyBorder="1" applyAlignment="1">
      <alignment vertical="center" wrapText="1"/>
      <protection/>
    </xf>
    <xf numFmtId="0" fontId="11" fillId="0" borderId="13" xfId="0" applyFont="1" applyBorder="1" applyAlignment="1">
      <alignment vertical="center" wrapText="1"/>
    </xf>
    <xf numFmtId="176" fontId="38" fillId="0" borderId="10" xfId="15" applyNumberFormat="1" applyFont="1" applyBorder="1" applyAlignment="1">
      <alignment horizontal="center" vertical="center" wrapText="1"/>
      <protection/>
    </xf>
    <xf numFmtId="177" fontId="39" fillId="0" borderId="10" xfId="0" applyNumberFormat="1" applyFont="1" applyBorder="1" applyAlignment="1">
      <alignment horizontal="center" vertical="center"/>
    </xf>
    <xf numFmtId="0" fontId="38" fillId="0" borderId="10" xfId="15" applyFont="1" applyFill="1" applyBorder="1" applyAlignment="1">
      <alignment horizontal="center" vertical="center" wrapText="1"/>
      <protection/>
    </xf>
    <xf numFmtId="0" fontId="40" fillId="0" borderId="10" xfId="15" applyFont="1" applyFill="1" applyBorder="1" applyAlignment="1">
      <alignment horizontal="center" vertical="center" wrapText="1"/>
      <protection/>
    </xf>
    <xf numFmtId="177" fontId="41" fillId="0" borderId="10" xfId="0" applyNumberFormat="1" applyFont="1" applyBorder="1" applyAlignment="1">
      <alignment horizontal="center" vertical="center"/>
    </xf>
    <xf numFmtId="0" fontId="40" fillId="0" borderId="11" xfId="15" applyNumberFormat="1" applyFont="1" applyFill="1" applyBorder="1" applyAlignment="1">
      <alignment horizontal="center" vertical="center" wrapText="1"/>
      <protection/>
    </xf>
    <xf numFmtId="0" fontId="38" fillId="0" borderId="11" xfId="15" applyNumberFormat="1" applyFont="1" applyFill="1" applyBorder="1" applyAlignment="1">
      <alignment horizontal="center" vertical="center" wrapText="1"/>
      <protection/>
    </xf>
    <xf numFmtId="0" fontId="40" fillId="0" borderId="12" xfId="15" applyNumberFormat="1" applyFont="1" applyFill="1" applyBorder="1" applyAlignment="1">
      <alignment horizontal="center" vertical="center" wrapText="1"/>
      <protection/>
    </xf>
    <xf numFmtId="0" fontId="38" fillId="0" borderId="12" xfId="15" applyNumberFormat="1" applyFont="1" applyFill="1" applyBorder="1" applyAlignment="1">
      <alignment horizontal="center" vertical="center" wrapText="1"/>
      <protection/>
    </xf>
    <xf numFmtId="0" fontId="42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center" vertical="center"/>
    </xf>
    <xf numFmtId="0" fontId="36" fillId="0" borderId="0" xfId="1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0" zoomScaleNormal="110" zoomScaleSheetLayoutView="100" workbookViewId="0" topLeftCell="A1">
      <selection activeCell="A1" sqref="A1:N1"/>
    </sheetView>
  </sheetViews>
  <sheetFormatPr defaultColWidth="9.00390625" defaultRowHeight="14.25"/>
  <cols>
    <col min="1" max="9" width="8.625" style="0" customWidth="1"/>
    <col min="10" max="10" width="8.625" style="24" customWidth="1"/>
    <col min="11" max="12" width="8.625" style="0" customWidth="1"/>
    <col min="13" max="13" width="8.625" style="24" customWidth="1"/>
    <col min="14" max="14" width="8.625" style="0" customWidth="1"/>
  </cols>
  <sheetData>
    <row r="1" spans="1:14" ht="8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>
      <c r="A2" s="25" t="s">
        <v>1</v>
      </c>
      <c r="B2" s="26" t="s">
        <v>2</v>
      </c>
      <c r="C2" s="26"/>
      <c r="D2" s="26"/>
      <c r="E2" s="26"/>
      <c r="F2" s="26" t="s">
        <v>3</v>
      </c>
      <c r="G2" s="26"/>
      <c r="H2" s="26"/>
      <c r="I2" s="26"/>
      <c r="J2" s="26" t="s">
        <v>4</v>
      </c>
      <c r="K2" s="26"/>
      <c r="L2" s="26"/>
      <c r="M2" s="26" t="s">
        <v>5</v>
      </c>
      <c r="N2" s="26"/>
    </row>
    <row r="3" spans="1:14" ht="30" customHeight="1">
      <c r="A3" s="25"/>
      <c r="B3" s="26" t="s">
        <v>6</v>
      </c>
      <c r="C3" s="26" t="s">
        <v>7</v>
      </c>
      <c r="D3" s="26"/>
      <c r="E3" s="26"/>
      <c r="F3" s="26" t="s">
        <v>8</v>
      </c>
      <c r="G3" s="26" t="s">
        <v>9</v>
      </c>
      <c r="H3" s="26"/>
      <c r="I3" s="26"/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12</v>
      </c>
    </row>
    <row r="4" spans="1:14" ht="30" customHeight="1">
      <c r="A4" s="25"/>
      <c r="B4" s="26"/>
      <c r="C4" s="26" t="s">
        <v>14</v>
      </c>
      <c r="D4" s="26" t="s">
        <v>15</v>
      </c>
      <c r="E4" s="26" t="s">
        <v>16</v>
      </c>
      <c r="F4" s="26"/>
      <c r="G4" s="26" t="s">
        <v>14</v>
      </c>
      <c r="H4" s="26" t="s">
        <v>17</v>
      </c>
      <c r="I4" s="26" t="s">
        <v>16</v>
      </c>
      <c r="J4" s="26"/>
      <c r="K4" s="26"/>
      <c r="L4" s="26"/>
      <c r="M4" s="26"/>
      <c r="N4" s="26"/>
    </row>
    <row r="5" spans="1:14" ht="30" customHeight="1">
      <c r="A5" s="27" t="s">
        <v>18</v>
      </c>
      <c r="B5" s="27">
        <v>3370</v>
      </c>
      <c r="C5" s="28">
        <v>430</v>
      </c>
      <c r="D5" s="27">
        <v>450</v>
      </c>
      <c r="E5" s="31">
        <f>D5/C5</f>
        <v>1.0465116279069768</v>
      </c>
      <c r="F5" s="27">
        <v>2393</v>
      </c>
      <c r="G5" s="32">
        <v>80</v>
      </c>
      <c r="H5" s="27">
        <v>96</v>
      </c>
      <c r="I5" s="31">
        <f>H5/G5</f>
        <v>1.2</v>
      </c>
      <c r="J5" s="34">
        <v>562</v>
      </c>
      <c r="K5" s="33">
        <f>J5-423</f>
        <v>139</v>
      </c>
      <c r="L5" s="35">
        <v>485</v>
      </c>
      <c r="M5" s="41">
        <v>6</v>
      </c>
      <c r="N5" s="42">
        <v>3</v>
      </c>
    </row>
    <row r="6" spans="1:17" s="23" customFormat="1" ht="30" customHeight="1">
      <c r="A6" s="27" t="s">
        <v>19</v>
      </c>
      <c r="B6" s="27">
        <v>1249</v>
      </c>
      <c r="C6" s="28">
        <v>205</v>
      </c>
      <c r="D6" s="27">
        <v>200</v>
      </c>
      <c r="E6" s="31">
        <f>D6/C6</f>
        <v>0.975609756097561</v>
      </c>
      <c r="F6" s="33">
        <v>920</v>
      </c>
      <c r="G6" s="32">
        <v>20</v>
      </c>
      <c r="H6" s="27">
        <v>45</v>
      </c>
      <c r="I6" s="31">
        <f>H6/G6</f>
        <v>2.25</v>
      </c>
      <c r="J6" s="36">
        <v>513</v>
      </c>
      <c r="K6" s="37">
        <f>J6-216</f>
        <v>297</v>
      </c>
      <c r="L6" s="32">
        <v>235</v>
      </c>
      <c r="M6" s="41">
        <v>1</v>
      </c>
      <c r="N6" s="42">
        <v>1</v>
      </c>
      <c r="O6" s="43"/>
      <c r="P6" s="44"/>
      <c r="Q6" s="44"/>
    </row>
    <row r="7" spans="1:15" ht="30" customHeight="1">
      <c r="A7" s="27" t="s">
        <v>20</v>
      </c>
      <c r="B7" s="27">
        <v>2281</v>
      </c>
      <c r="C7" s="28">
        <v>425</v>
      </c>
      <c r="D7" s="27">
        <v>620</v>
      </c>
      <c r="E7" s="31">
        <f aca="true" t="shared" si="0" ref="E7:E12">D7/C7</f>
        <v>1.4588235294117646</v>
      </c>
      <c r="F7" s="33">
        <v>1245</v>
      </c>
      <c r="G7" s="32">
        <v>45</v>
      </c>
      <c r="H7" s="27">
        <v>57</v>
      </c>
      <c r="I7" s="31">
        <f aca="true" t="shared" si="1" ref="I7:I12">H7/G7</f>
        <v>1.2666666666666666</v>
      </c>
      <c r="J7" s="34">
        <v>345</v>
      </c>
      <c r="K7" s="33">
        <f>J7-252</f>
        <v>93</v>
      </c>
      <c r="L7" s="32">
        <v>285</v>
      </c>
      <c r="M7" s="41">
        <v>25</v>
      </c>
      <c r="N7" s="42">
        <v>3</v>
      </c>
      <c r="O7" s="45"/>
    </row>
    <row r="8" spans="1:17" ht="30" customHeight="1">
      <c r="A8" s="27" t="s">
        <v>21</v>
      </c>
      <c r="B8" s="27">
        <v>835</v>
      </c>
      <c r="C8" s="28">
        <v>150</v>
      </c>
      <c r="D8" s="27">
        <v>112</v>
      </c>
      <c r="E8" s="31">
        <f t="shared" si="0"/>
        <v>0.7466666666666667</v>
      </c>
      <c r="F8" s="33">
        <v>631</v>
      </c>
      <c r="G8" s="32">
        <v>30</v>
      </c>
      <c r="H8" s="27">
        <v>27</v>
      </c>
      <c r="I8" s="31">
        <f t="shared" si="1"/>
        <v>0.9</v>
      </c>
      <c r="J8" s="34">
        <v>137</v>
      </c>
      <c r="K8" s="33">
        <f>J8-117</f>
        <v>20</v>
      </c>
      <c r="L8" s="32">
        <v>140</v>
      </c>
      <c r="M8" s="41">
        <v>1</v>
      </c>
      <c r="N8" s="42">
        <v>1</v>
      </c>
      <c r="O8" s="45"/>
      <c r="P8" s="46"/>
      <c r="Q8" s="50"/>
    </row>
    <row r="9" spans="1:17" ht="30" customHeight="1">
      <c r="A9" s="27" t="s">
        <v>22</v>
      </c>
      <c r="B9" s="27">
        <v>605</v>
      </c>
      <c r="C9" s="28">
        <v>145</v>
      </c>
      <c r="D9" s="27">
        <v>147</v>
      </c>
      <c r="E9" s="31">
        <f t="shared" si="0"/>
        <v>1.013793103448276</v>
      </c>
      <c r="F9" s="33">
        <v>375</v>
      </c>
      <c r="G9" s="32">
        <v>20</v>
      </c>
      <c r="H9" s="27">
        <v>65</v>
      </c>
      <c r="I9" s="31">
        <f t="shared" si="1"/>
        <v>3.25</v>
      </c>
      <c r="J9" s="34">
        <v>277</v>
      </c>
      <c r="K9" s="33">
        <f>J9-88</f>
        <v>189</v>
      </c>
      <c r="L9" s="32">
        <v>105</v>
      </c>
      <c r="M9" s="41">
        <v>2</v>
      </c>
      <c r="N9" s="42">
        <v>1</v>
      </c>
      <c r="O9" s="45"/>
      <c r="P9" s="47"/>
      <c r="Q9" s="50"/>
    </row>
    <row r="10" spans="1:17" ht="30" customHeight="1">
      <c r="A10" s="27" t="s">
        <v>23</v>
      </c>
      <c r="B10" s="27">
        <v>536</v>
      </c>
      <c r="C10" s="28">
        <v>135</v>
      </c>
      <c r="D10" s="27">
        <v>163</v>
      </c>
      <c r="E10" s="31">
        <f t="shared" si="0"/>
        <v>1.2074074074074075</v>
      </c>
      <c r="F10" s="33">
        <v>266</v>
      </c>
      <c r="G10" s="32">
        <v>15</v>
      </c>
      <c r="H10" s="27">
        <v>19</v>
      </c>
      <c r="I10" s="31">
        <f t="shared" si="1"/>
        <v>1.2666666666666666</v>
      </c>
      <c r="J10" s="34">
        <v>295</v>
      </c>
      <c r="K10" s="33">
        <f>J10-55</f>
        <v>240</v>
      </c>
      <c r="L10" s="32">
        <v>65</v>
      </c>
      <c r="M10" s="41">
        <v>1</v>
      </c>
      <c r="N10" s="42">
        <v>1</v>
      </c>
      <c r="O10" s="45"/>
      <c r="P10" s="47"/>
      <c r="Q10" s="50"/>
    </row>
    <row r="11" spans="1:17" s="23" customFormat="1" ht="30" customHeight="1">
      <c r="A11" s="27" t="s">
        <v>24</v>
      </c>
      <c r="B11" s="27">
        <v>724</v>
      </c>
      <c r="C11" s="28">
        <v>260</v>
      </c>
      <c r="D11" s="27">
        <v>252</v>
      </c>
      <c r="E11" s="31">
        <f t="shared" si="0"/>
        <v>0.9692307692307692</v>
      </c>
      <c r="F11" s="33">
        <v>454</v>
      </c>
      <c r="G11" s="32">
        <v>40</v>
      </c>
      <c r="H11" s="27">
        <v>35</v>
      </c>
      <c r="I11" s="31">
        <f t="shared" si="1"/>
        <v>0.875</v>
      </c>
      <c r="J11" s="38">
        <v>343</v>
      </c>
      <c r="K11" s="39">
        <f>J11-202</f>
        <v>141</v>
      </c>
      <c r="L11" s="32">
        <v>235</v>
      </c>
      <c r="M11" s="48">
        <v>7</v>
      </c>
      <c r="N11" s="42">
        <v>1</v>
      </c>
      <c r="O11" s="43"/>
      <c r="P11" s="49"/>
      <c r="Q11" s="44"/>
    </row>
    <row r="12" spans="1:17" ht="30" customHeight="1">
      <c r="A12" s="27" t="s">
        <v>25</v>
      </c>
      <c r="B12" s="27">
        <f>SUM(B5:B11)</f>
        <v>9600</v>
      </c>
      <c r="C12" s="28">
        <f>SUM(C5:C11)</f>
        <v>1750</v>
      </c>
      <c r="D12" s="27">
        <f>SUM(D5:D11)</f>
        <v>1944</v>
      </c>
      <c r="E12" s="31">
        <f t="shared" si="0"/>
        <v>1.1108571428571428</v>
      </c>
      <c r="F12" s="33">
        <f>SUM(F5:F11)</f>
        <v>6284</v>
      </c>
      <c r="G12" s="32">
        <f>SUM(G5:G11)</f>
        <v>250</v>
      </c>
      <c r="H12" s="27">
        <f>SUM(H5:H11)</f>
        <v>344</v>
      </c>
      <c r="I12" s="31">
        <f t="shared" si="1"/>
        <v>1.376</v>
      </c>
      <c r="J12" s="34">
        <f>SUM(J5:J11)</f>
        <v>2472</v>
      </c>
      <c r="K12" s="33">
        <f>SUM(K5:K11)</f>
        <v>1119</v>
      </c>
      <c r="L12" s="32">
        <f>SUM(L5:L11)</f>
        <v>1550</v>
      </c>
      <c r="M12" s="48">
        <f>SUM(M5:M11)</f>
        <v>43</v>
      </c>
      <c r="N12" s="42">
        <f>SUM(N5:N11)</f>
        <v>11</v>
      </c>
      <c r="O12" s="45"/>
      <c r="P12" s="47"/>
      <c r="Q12" s="50"/>
    </row>
    <row r="13" spans="1:17" ht="30" customHeight="1">
      <c r="A13" s="29" t="s">
        <v>26</v>
      </c>
      <c r="B13" s="30"/>
      <c r="C13" s="30"/>
      <c r="D13" s="30"/>
      <c r="E13" s="30"/>
      <c r="F13" s="30"/>
      <c r="G13" s="30"/>
      <c r="H13" s="30"/>
      <c r="I13" s="30"/>
      <c r="J13" s="40"/>
      <c r="K13" s="30"/>
      <c r="L13" s="30"/>
      <c r="M13" s="40"/>
      <c r="N13" s="30"/>
      <c r="P13" s="47"/>
      <c r="Q13" s="50"/>
    </row>
    <row r="14" spans="16:17" ht="14.25">
      <c r="P14" s="47"/>
      <c r="Q14" s="50"/>
    </row>
    <row r="15" spans="16:17" ht="14.25">
      <c r="P15" s="50"/>
      <c r="Q15" s="50"/>
    </row>
  </sheetData>
  <sheetProtection/>
  <mergeCells count="15">
    <mergeCell ref="A1:N1"/>
    <mergeCell ref="B2:E2"/>
    <mergeCell ref="F2:I2"/>
    <mergeCell ref="J2:L2"/>
    <mergeCell ref="M2:N2"/>
    <mergeCell ref="C3:E3"/>
    <mergeCell ref="G3:I3"/>
    <mergeCell ref="A2:A4"/>
    <mergeCell ref="B3:B4"/>
    <mergeCell ref="F3:F4"/>
    <mergeCell ref="J3:J4"/>
    <mergeCell ref="K3:K4"/>
    <mergeCell ref="L3:L4"/>
    <mergeCell ref="M3:M4"/>
    <mergeCell ref="N3:N4"/>
  </mergeCells>
  <printOptions horizontalCentered="1"/>
  <pageMargins left="0.7868055555555555" right="0.7868055555555555" top="0.9840277777777777" bottom="0.5902777777777778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J5" sqref="J5:J12"/>
    </sheetView>
  </sheetViews>
  <sheetFormatPr defaultColWidth="9.00390625" defaultRowHeight="14.25"/>
  <cols>
    <col min="10" max="10" width="9.00390625" style="1" customWidth="1"/>
    <col min="13" max="13" width="11.25390625" style="0" bestFit="1" customWidth="1"/>
  </cols>
  <sheetData>
    <row r="1" spans="1:16" ht="32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 t="s">
        <v>4</v>
      </c>
      <c r="K2" s="5"/>
      <c r="L2" s="5"/>
      <c r="M2" s="5"/>
      <c r="N2" s="5"/>
      <c r="O2" s="5" t="s">
        <v>5</v>
      </c>
      <c r="P2" s="5"/>
    </row>
    <row r="3" spans="1:16" ht="14.25">
      <c r="A3" s="4"/>
      <c r="B3" s="5" t="s">
        <v>6</v>
      </c>
      <c r="C3" s="5" t="s">
        <v>7</v>
      </c>
      <c r="D3" s="5"/>
      <c r="E3" s="5"/>
      <c r="F3" s="5" t="s">
        <v>8</v>
      </c>
      <c r="G3" s="5" t="s">
        <v>9</v>
      </c>
      <c r="H3" s="5"/>
      <c r="I3" s="5"/>
      <c r="J3" s="11" t="s">
        <v>10</v>
      </c>
      <c r="K3" s="5" t="s">
        <v>11</v>
      </c>
      <c r="L3" s="5"/>
      <c r="M3" s="5"/>
      <c r="N3" s="5" t="s">
        <v>12</v>
      </c>
      <c r="O3" s="5" t="s">
        <v>13</v>
      </c>
      <c r="P3" s="5" t="s">
        <v>12</v>
      </c>
    </row>
    <row r="4" spans="1:16" ht="24">
      <c r="A4" s="4"/>
      <c r="B4" s="5"/>
      <c r="C4" s="5" t="s">
        <v>14</v>
      </c>
      <c r="D4" s="5" t="s">
        <v>15</v>
      </c>
      <c r="E4" s="5" t="s">
        <v>16</v>
      </c>
      <c r="F4" s="5"/>
      <c r="G4" s="5" t="s">
        <v>14</v>
      </c>
      <c r="H4" s="5" t="s">
        <v>17</v>
      </c>
      <c r="I4" s="5" t="s">
        <v>16</v>
      </c>
      <c r="J4" s="11"/>
      <c r="K4" s="5"/>
      <c r="L4" s="5" t="s">
        <v>28</v>
      </c>
      <c r="M4" s="5"/>
      <c r="N4" s="5"/>
      <c r="O4" s="5"/>
      <c r="P4" s="5"/>
    </row>
    <row r="5" spans="1:16" ht="30" customHeight="1">
      <c r="A5" s="6" t="s">
        <v>18</v>
      </c>
      <c r="B5" s="6">
        <v>2921</v>
      </c>
      <c r="C5" s="7">
        <v>430</v>
      </c>
      <c r="D5" s="6">
        <v>397</v>
      </c>
      <c r="E5" s="8">
        <f>D5/C5</f>
        <v>0.9232558139534883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8">
        <f>K5/L5</f>
        <v>0.32860520094562645</v>
      </c>
      <c r="N5" s="19">
        <v>485</v>
      </c>
      <c r="O5" s="20">
        <v>2</v>
      </c>
      <c r="P5" s="21">
        <v>3</v>
      </c>
    </row>
    <row r="6" spans="1:16" ht="30" customHeight="1">
      <c r="A6" s="6" t="s">
        <v>19</v>
      </c>
      <c r="B6" s="6">
        <v>1157</v>
      </c>
      <c r="C6" s="7">
        <v>205</v>
      </c>
      <c r="D6" s="6">
        <v>189</v>
      </c>
      <c r="E6" s="8">
        <f aca="true" t="shared" si="0" ref="E6:E12">D6/C6</f>
        <v>0.9219512195121952</v>
      </c>
      <c r="F6" s="10">
        <v>833</v>
      </c>
      <c r="G6" s="9">
        <v>20</v>
      </c>
      <c r="H6" s="6">
        <v>39</v>
      </c>
      <c r="I6" s="8">
        <f aca="true" t="shared" si="1" ref="I6:I12">H6/G6</f>
        <v>1.95</v>
      </c>
      <c r="J6" s="13">
        <v>0</v>
      </c>
      <c r="K6" s="14">
        <f>J6-216</f>
        <v>-216</v>
      </c>
      <c r="L6" s="14">
        <v>216</v>
      </c>
      <c r="M6" s="18">
        <f aca="true" t="shared" si="2" ref="M6:M12">K6/L6</f>
        <v>-1</v>
      </c>
      <c r="N6" s="9">
        <v>235</v>
      </c>
      <c r="O6" s="20">
        <v>1</v>
      </c>
      <c r="P6" s="21">
        <v>1</v>
      </c>
    </row>
    <row r="7" spans="1:16" ht="30" customHeight="1">
      <c r="A7" s="6" t="s">
        <v>20</v>
      </c>
      <c r="B7" s="6">
        <v>1954</v>
      </c>
      <c r="C7" s="7">
        <v>425</v>
      </c>
      <c r="D7" s="6">
        <v>536</v>
      </c>
      <c r="E7" s="8">
        <f t="shared" si="0"/>
        <v>1.2611764705882353</v>
      </c>
      <c r="F7" s="10">
        <v>1155</v>
      </c>
      <c r="G7" s="9">
        <v>45</v>
      </c>
      <c r="H7" s="6">
        <v>49</v>
      </c>
      <c r="I7" s="8">
        <f t="shared" si="1"/>
        <v>1.0888888888888888</v>
      </c>
      <c r="J7" s="12">
        <v>345</v>
      </c>
      <c r="K7" s="10">
        <f>J7-252</f>
        <v>93</v>
      </c>
      <c r="L7" s="10">
        <v>252</v>
      </c>
      <c r="M7" s="18">
        <f t="shared" si="2"/>
        <v>0.36904761904761907</v>
      </c>
      <c r="N7" s="9">
        <v>285</v>
      </c>
      <c r="O7" s="20">
        <v>25</v>
      </c>
      <c r="P7" s="21">
        <v>3</v>
      </c>
    </row>
    <row r="8" spans="1:16" ht="30" customHeight="1">
      <c r="A8" s="6" t="s">
        <v>21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8">
        <f t="shared" si="2"/>
        <v>0.17094017094017094</v>
      </c>
      <c r="N8" s="9">
        <v>140</v>
      </c>
      <c r="O8" s="20">
        <v>1</v>
      </c>
      <c r="P8" s="21">
        <v>1</v>
      </c>
    </row>
    <row r="9" spans="1:16" ht="30" customHeight="1">
      <c r="A9" s="6" t="s">
        <v>22</v>
      </c>
      <c r="B9" s="6">
        <v>539</v>
      </c>
      <c r="C9" s="7">
        <v>145</v>
      </c>
      <c r="D9" s="6">
        <v>134</v>
      </c>
      <c r="E9" s="8">
        <f t="shared" si="0"/>
        <v>0.9241379310344827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8">
        <f t="shared" si="2"/>
        <v>2.1363636363636362</v>
      </c>
      <c r="N9" s="9">
        <v>105</v>
      </c>
      <c r="O9" s="20">
        <v>2</v>
      </c>
      <c r="P9" s="21">
        <v>1</v>
      </c>
    </row>
    <row r="10" spans="1:16" ht="30" customHeight="1">
      <c r="A10" s="6" t="s">
        <v>23</v>
      </c>
      <c r="B10" s="6">
        <v>465</v>
      </c>
      <c r="C10" s="7">
        <v>135</v>
      </c>
      <c r="D10" s="6">
        <v>134</v>
      </c>
      <c r="E10" s="8">
        <f t="shared" si="0"/>
        <v>0.9925925925925926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8">
        <f t="shared" si="2"/>
        <v>4.381818181818182</v>
      </c>
      <c r="N10" s="9">
        <v>65</v>
      </c>
      <c r="O10" s="20">
        <v>0</v>
      </c>
      <c r="P10" s="21">
        <v>1</v>
      </c>
    </row>
    <row r="11" spans="1:16" ht="30" customHeight="1">
      <c r="A11" s="6" t="s">
        <v>24</v>
      </c>
      <c r="B11" s="6">
        <v>501</v>
      </c>
      <c r="C11" s="7">
        <v>260</v>
      </c>
      <c r="D11" s="6">
        <v>157</v>
      </c>
      <c r="E11" s="8">
        <f t="shared" si="0"/>
        <v>0.6038461538461538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5">
        <v>856</v>
      </c>
      <c r="K11" s="16">
        <f>J11-202</f>
        <v>654</v>
      </c>
      <c r="L11" s="16">
        <v>202</v>
      </c>
      <c r="M11" s="18">
        <f t="shared" si="2"/>
        <v>3.237623762376238</v>
      </c>
      <c r="N11" s="9">
        <v>235</v>
      </c>
      <c r="O11" s="22">
        <v>6</v>
      </c>
      <c r="P11" s="21">
        <v>1</v>
      </c>
    </row>
    <row r="12" spans="1:16" ht="30" customHeight="1">
      <c r="A12" s="6" t="s">
        <v>25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0.9251428571428572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17">
        <f>SUM(J5:J11)</f>
        <v>2472</v>
      </c>
      <c r="K12" s="10">
        <f>SUM(K5:K11)</f>
        <v>1119</v>
      </c>
      <c r="L12" s="10">
        <v>1353</v>
      </c>
      <c r="M12" s="18">
        <f t="shared" si="2"/>
        <v>0.8270509977827051</v>
      </c>
      <c r="N12" s="9">
        <f>SUM(N5:N11)</f>
        <v>1550</v>
      </c>
      <c r="O12" s="22">
        <f>SUM(O5:O11)</f>
        <v>37</v>
      </c>
      <c r="P12" s="21">
        <f>SUM(P5:P11)</f>
        <v>11</v>
      </c>
    </row>
  </sheetData>
  <sheetProtection/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2021-06-28T23:08:09Z</cp:lastPrinted>
  <dcterms:created xsi:type="dcterms:W3CDTF">2015-05-06T00:34:18Z</dcterms:created>
  <dcterms:modified xsi:type="dcterms:W3CDTF">2023-03-07T15:32:22Z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